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drawings/drawing1.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NHUNG\Google Drive\NĂM 2020\CÔNG KHAI NGÂN SÁCH\CÔNG KHAI QUÝ\QUÝ I\"/>
    </mc:Choice>
  </mc:AlternateContent>
  <bookViews>
    <workbookView xWindow="0" yWindow="0" windowWidth="20490" windowHeight="7755" activeTab="2"/>
  </bookViews>
  <sheets>
    <sheet name="TH-2020-Q1-B59-TT343-75" sheetId="1" r:id="rId1"/>
    <sheet name="TH-2020-Q1-B60-TT343-75" sheetId="2" r:id="rId2"/>
    <sheet name="TH-2020-Q1-B61-TT343-75" sheetId="3" r:id="rId3"/>
  </sheets>
  <externalReferences>
    <externalReference r:id="rId4"/>
  </externalReferences>
  <definedNames>
    <definedName name="_xlnm.Print_Titles" localSheetId="1">'TH-2020-Q1-B60-TT343-75'!$9:$11</definedName>
    <definedName name="_xlnm.Print_Titles" localSheetId="2">'TH-2020-Q1-B61-TT343-75'!$9:$11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7" i="3" l="1"/>
  <c r="C37" i="3"/>
  <c r="D36" i="3"/>
  <c r="C36" i="3"/>
  <c r="C34" i="3" s="1"/>
  <c r="E35" i="3"/>
  <c r="D33" i="3"/>
  <c r="C33" i="3"/>
  <c r="D32" i="3"/>
  <c r="C32" i="3"/>
  <c r="D31" i="3"/>
  <c r="C31" i="3"/>
  <c r="D30" i="3"/>
  <c r="E30" i="3" s="1"/>
  <c r="C30" i="3"/>
  <c r="D29" i="3"/>
  <c r="C29" i="3"/>
  <c r="D28" i="3"/>
  <c r="E28" i="3" s="1"/>
  <c r="C28" i="3"/>
  <c r="D27" i="3"/>
  <c r="C27" i="3"/>
  <c r="E26" i="3"/>
  <c r="D26" i="3"/>
  <c r="C26" i="3"/>
  <c r="D25" i="3"/>
  <c r="C25" i="3"/>
  <c r="D24" i="3"/>
  <c r="C24" i="3"/>
  <c r="D23" i="3"/>
  <c r="C23" i="3"/>
  <c r="D22" i="3"/>
  <c r="C22" i="3"/>
  <c r="D21" i="3"/>
  <c r="C21" i="3"/>
  <c r="D20" i="3"/>
  <c r="C20" i="3"/>
  <c r="E19" i="3"/>
  <c r="D18" i="3"/>
  <c r="E18" i="3" s="1"/>
  <c r="C18" i="3"/>
  <c r="E17" i="3"/>
  <c r="E16" i="3"/>
  <c r="D15" i="3"/>
  <c r="E15" i="3" s="1"/>
  <c r="D14" i="3"/>
  <c r="C14" i="3"/>
  <c r="D41" i="2"/>
  <c r="C40" i="2"/>
  <c r="E39" i="2"/>
  <c r="E38" i="2"/>
  <c r="E37" i="2"/>
  <c r="E36" i="2"/>
  <c r="E35" i="2"/>
  <c r="E34" i="2"/>
  <c r="E33" i="2"/>
  <c r="D32" i="2"/>
  <c r="E32" i="2" s="1"/>
  <c r="C32" i="2"/>
  <c r="E31" i="2"/>
  <c r="D30" i="2"/>
  <c r="C30" i="2"/>
  <c r="D29" i="2"/>
  <c r="C29" i="2"/>
  <c r="D28" i="2"/>
  <c r="C28" i="2"/>
  <c r="D27" i="2"/>
  <c r="C27" i="2"/>
  <c r="D26" i="2"/>
  <c r="C26" i="2"/>
  <c r="D25" i="2"/>
  <c r="C25" i="2"/>
  <c r="D24" i="2"/>
  <c r="C24" i="2"/>
  <c r="D23" i="2"/>
  <c r="C23" i="2"/>
  <c r="D22" i="2"/>
  <c r="C22" i="2"/>
  <c r="D20" i="2"/>
  <c r="C20" i="2"/>
  <c r="D19" i="2"/>
  <c r="C19" i="2"/>
  <c r="E19" i="2" s="1"/>
  <c r="D18" i="2"/>
  <c r="C18" i="2"/>
  <c r="D17" i="2"/>
  <c r="C17" i="2"/>
  <c r="D16" i="2"/>
  <c r="C16" i="2"/>
  <c r="D15" i="2"/>
  <c r="C15" i="2"/>
  <c r="D14" i="2"/>
  <c r="C14" i="2"/>
  <c r="D29" i="1"/>
  <c r="C29" i="1"/>
  <c r="D26" i="1"/>
  <c r="C26" i="1"/>
  <c r="D25" i="1"/>
  <c r="C25" i="1"/>
  <c r="D24" i="1"/>
  <c r="C24" i="1"/>
  <c r="D23" i="1"/>
  <c r="C23" i="1"/>
  <c r="D22" i="1"/>
  <c r="C22" i="1"/>
  <c r="E22" i="1" s="1"/>
  <c r="D21" i="1"/>
  <c r="C21" i="1"/>
  <c r="C20" i="1" s="1"/>
  <c r="C19" i="1" s="1"/>
  <c r="D16" i="1"/>
  <c r="C16" i="1"/>
  <c r="D14" i="1"/>
  <c r="C14" i="1"/>
  <c r="C13" i="1" l="1"/>
  <c r="C12" i="1" s="1"/>
  <c r="E16" i="1"/>
  <c r="E18" i="2"/>
  <c r="E25" i="2"/>
  <c r="E29" i="2"/>
  <c r="E17" i="2"/>
  <c r="E26" i="2"/>
  <c r="E28" i="2"/>
  <c r="E23" i="2"/>
  <c r="E21" i="1"/>
  <c r="E25" i="1"/>
  <c r="E15" i="2"/>
  <c r="E20" i="2"/>
  <c r="E30" i="2"/>
  <c r="E21" i="3"/>
  <c r="E27" i="2"/>
  <c r="E14" i="1"/>
  <c r="E14" i="2"/>
  <c r="E16" i="2"/>
  <c r="E22" i="2"/>
  <c r="E24" i="2"/>
  <c r="E22" i="3"/>
  <c r="E37" i="3"/>
  <c r="E31" i="3"/>
  <c r="E33" i="3"/>
  <c r="E36" i="3"/>
  <c r="E24" i="3"/>
  <c r="E23" i="3"/>
  <c r="E25" i="3"/>
  <c r="E32" i="3"/>
  <c r="D34" i="3"/>
  <c r="E34" i="3" s="1"/>
  <c r="E14" i="3"/>
  <c r="C13" i="3"/>
  <c r="C12" i="3" s="1"/>
  <c r="E20" i="3"/>
  <c r="E27" i="3"/>
  <c r="E29" i="3"/>
  <c r="D13" i="3"/>
  <c r="C21" i="2"/>
  <c r="C13" i="2" s="1"/>
  <c r="C12" i="2" s="1"/>
  <c r="D21" i="2"/>
  <c r="D13" i="2" s="1"/>
  <c r="E41" i="2"/>
  <c r="D13" i="1"/>
  <c r="D20" i="1"/>
  <c r="E13" i="3" l="1"/>
  <c r="D12" i="3"/>
  <c r="E12" i="3" s="1"/>
  <c r="D42" i="2"/>
  <c r="E13" i="2"/>
  <c r="D12" i="2"/>
  <c r="E12" i="2" s="1"/>
  <c r="E21" i="2"/>
  <c r="E20" i="1"/>
  <c r="D19" i="1"/>
  <c r="E19" i="1" s="1"/>
  <c r="E13" i="1"/>
  <c r="D12" i="1"/>
  <c r="E12" i="1" s="1"/>
  <c r="E42" i="2" l="1"/>
  <c r="D40" i="2"/>
  <c r="E40" i="2" s="1"/>
</calcChain>
</file>

<file path=xl/sharedStrings.xml><?xml version="1.0" encoding="utf-8"?>
<sst xmlns="http://schemas.openxmlformats.org/spreadsheetml/2006/main" count="152" uniqueCount="98">
  <si>
    <t>Biểu số 59/CK-NSNN</t>
  </si>
  <si>
    <t>CÂN ĐỐI NGÂN SÁCH ĐỊA PHƯƠNG QUÝ I/2020</t>
  </si>
  <si>
    <t>ĐVT: triệu đồng</t>
  </si>
  <si>
    <t>STT</t>
  </si>
  <si>
    <t>NỘI DUNG</t>
  </si>
  <si>
    <t>DỰ TOÁN NĂM</t>
  </si>
  <si>
    <t>A</t>
  </si>
  <si>
    <t>B</t>
  </si>
  <si>
    <t>3=2/1</t>
  </si>
  <si>
    <t>TỔNG THU CÂN ĐỐI NGÂN SÁCH TRÊN ĐỊA BÀN</t>
  </si>
  <si>
    <t>I</t>
  </si>
  <si>
    <t>Thu cân đối ngân sách nhà nước</t>
  </si>
  <si>
    <t>Thu nội địa</t>
  </si>
  <si>
    <t>Thu từ dầu thô</t>
  </si>
  <si>
    <t>Thu từ hoạt động xuất nhập khẩu</t>
  </si>
  <si>
    <t>Thu viện trợ</t>
  </si>
  <si>
    <t>II</t>
  </si>
  <si>
    <t>Thu chuyển nguồn từ năm trước chuyển sang</t>
  </si>
  <si>
    <t>TỔNG CHI NGÂN SÁCH ĐỊA PHƯƠNG</t>
  </si>
  <si>
    <t>Chi cân đối ngân sách địa phương</t>
  </si>
  <si>
    <t>Chi đầu tư</t>
  </si>
  <si>
    <t>Chi thường xuyên</t>
  </si>
  <si>
    <t>Chi trả nợ lãi vay</t>
  </si>
  <si>
    <t>Chi dự trữ quỹ dự trữ tài chính</t>
  </si>
  <si>
    <t>Dự phòng ngân sách</t>
  </si>
  <si>
    <t>CHI TẠO NGUỒN CCTL</t>
  </si>
  <si>
    <t>C</t>
  </si>
  <si>
    <t>BỘI CHI NSĐP/BỘI THU NSĐP</t>
  </si>
  <si>
    <t>D</t>
  </si>
  <si>
    <t>CHI TRẢ NỢ</t>
  </si>
  <si>
    <t>E</t>
  </si>
  <si>
    <t>Chi từ nguồn bổ sung có mục tiêu từ NSTW cho NSĐP</t>
  </si>
  <si>
    <t>Biểu số 60/CK-NSNN</t>
  </si>
  <si>
    <t>Thu từ khu vực DNNN</t>
  </si>
  <si>
    <t>Thu từ khu vực doanh nghiệp có vốn đầu tư nước ngoài</t>
  </si>
  <si>
    <t>Thu từ khu vực kinh tế ngoài quốc doanh</t>
  </si>
  <si>
    <t>Thuế thu nhập cá nhân</t>
  </si>
  <si>
    <t>Thuế bảo vệ môi trường</t>
  </si>
  <si>
    <t>Lệ phí trước bạ</t>
  </si>
  <si>
    <t>Thu phí lệ phí</t>
  </si>
  <si>
    <t>Các khoản thu về nhà đất</t>
  </si>
  <si>
    <t>-</t>
  </si>
  <si>
    <t>Thuế sử dụng đất phi nông nghiệp</t>
  </si>
  <si>
    <t>Thu tiền sử dụng đất</t>
  </si>
  <si>
    <t>Tiền cho thuê đất, thuê mặt nước</t>
  </si>
  <si>
    <t>Tiền cho thuê và tiền bán nhà ở thuộc sở hữu nhà nước</t>
  </si>
  <si>
    <t>Thu tiền cấp quyền khai thác khoáng sản</t>
  </si>
  <si>
    <t>Thu hồi vốn, thu cổ tức, lợi nhuận đươc chia của nhà nước và lợi nhuận sau thuế còn lại sau khi trích lập các quỹ của nhà nước</t>
  </si>
  <si>
    <t>Thu từ hoạt động xổ số kiến thiết</t>
  </si>
  <si>
    <t xml:space="preserve">Thu từ quỹ đất công ích và thu hoa lợi công sản khác </t>
  </si>
  <si>
    <t>Thu khác ngân sách</t>
  </si>
  <si>
    <t>III</t>
  </si>
  <si>
    <t>Thuế giá trị gia tăng thu từ hàng hóa nhập khẩu</t>
  </si>
  <si>
    <t>Thuế xuất khẩu</t>
  </si>
  <si>
    <t>Thuế nhập khẩu</t>
  </si>
  <si>
    <t>Thuế tiêu thụ đặc biệt thu từ hàng hóa nhập khẩu</t>
  </si>
  <si>
    <t>Thuế bảo vệ môi trường thu từ hàng hóa nhập khẩu</t>
  </si>
  <si>
    <t>Thu khác</t>
  </si>
  <si>
    <t>IV</t>
  </si>
  <si>
    <t>THU NSĐP ĐƯỢC HƯỞNG THEO PHÂN CẤP</t>
  </si>
  <si>
    <t>Từ các khoản phân chia</t>
  </si>
  <si>
    <t>Các khoản thu NSĐP hưởng 100%</t>
  </si>
  <si>
    <t>Biểu số 61/CK-NSNN</t>
  </si>
  <si>
    <t>TỔNG CHI NSĐP</t>
  </si>
  <si>
    <t>CHI CÂN ĐỐI NSĐP</t>
  </si>
  <si>
    <t>Chi đầu tư phát triển</t>
  </si>
  <si>
    <t>Chi đầu tư các dự án</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</si>
  <si>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</si>
  <si>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</si>
  <si>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</si>
  <si>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giáo dục - đào tạo và dạy nghề</t>
  </si>
  <si>
    <t>Chi khoa học công nghệ</t>
  </si>
  <si>
    <t>Chi sự nghiệp y tế, dân số và gia đình</t>
  </si>
  <si>
    <t>Chi sự nghiệp văn hóa thông tin</t>
  </si>
  <si>
    <t>Chi sự nghiệp phát thanh truyền hình</t>
  </si>
  <si>
    <t>Chi sự nghiệp thể dục thể thao</t>
  </si>
  <si>
    <t>Chi sự nghiệp bảo vệ môi trường</t>
  </si>
  <si>
    <t>Chi sự nghiệp kinh tế</t>
  </si>
  <si>
    <t>Chi hoạt động của cơ quan quản lý hành chính, đảng, đoàn thể</t>
  </si>
  <si>
    <t>Chi bảo đảm xã hội</t>
  </si>
  <si>
    <t>Chi trả lãi</t>
  </si>
  <si>
    <t>Chi bổ sung quỹ dự trữ tài chính</t>
  </si>
  <si>
    <t>V</t>
  </si>
  <si>
    <t>VI</t>
  </si>
  <si>
    <t>Chi tạo nguồn CCTL</t>
  </si>
  <si>
    <t>CHI TỪ NGUỒN BỔ SUNG CÓ MỤC TIÊU TỪ NSTW BỔ SUNG CHO NSĐP</t>
  </si>
  <si>
    <t>Chương trình mục tiêu quốc gia</t>
  </si>
  <si>
    <t>Cho các chương trình dự án quan trọng vốn đầu tư</t>
  </si>
  <si>
    <t>Cho các nhiệm vụ chính sách kinh phí thường xuyên</t>
  </si>
  <si>
    <t>UBND TỈNH ĐỒNG NAI</t>
  </si>
  <si>
    <t>SỞ TÀI CHÍNH</t>
  </si>
  <si>
    <t>THỰC HIỆN CHI NGÂN SÁCH ĐỊA PHƯƠNG QUÝ I/2020</t>
  </si>
  <si>
    <t>(Đính kèm công văn số            /STC-QLNS ngày       /04/2020 của Sở Tài chính)</t>
  </si>
  <si>
    <t xml:space="preserve"> THỰC HIỆN THU NGÂN SÁCH NHÀ NƯỚC QUÝ I/2020</t>
  </si>
  <si>
    <t>THỰC HIỆN QUÝ I/2020</t>
  </si>
  <si>
    <t>SO SÁNH THỰC HIỆN VỚI (%)</t>
  </si>
  <si>
    <t xml:space="preserve"> THỰC HIỆN QUÝ I/2020</t>
  </si>
  <si>
    <t>SO SÁNH  THỰC HIỆN VỚI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</si>
</sst>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1"/>
      <color theme="1"/>
      <name val="Calibri"/>
      <family val="2"/>
      <scheme val="minor"/>
    </font>
    <font>
      <sz val="12"/>
      <color theme="1"/>
      <name val="Times New Roman"/>
      <family val="1"/>
    </font>
    <font>
      <b/>
      <sz val="12"/>
      <color theme="1"/>
      <name val="Times New Roman"/>
      <family val="1"/>
    </font>
    <font>
      <b/>
      <sz val="15"/>
      <color theme="1"/>
      <name val="Times New Roman"/>
      <family val="1"/>
    </font>
    <font>
      <sz val="13"/>
      <color theme="1"/>
      <name val="Times New Roman"/>
      <family val="1"/>
    </font>
    <font>
      <b/>
      <sz val="13"/>
      <color theme="1"/>
      <name val="Times New Roman"/>
      <family val="1"/>
    </font>
    <font>
      <i/>
      <sz val="12"/>
      <color theme="1"/>
      <name val="Times New Roman"/>
      <family val="1"/>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9" fontId="1" fillId="0" borderId="0" applyFont="0" applyFill="0" applyBorder="0" applyAlignment="0" applyProtection="0"/>
  </cellStyleXfs>
  <cellXfs count="23">
    <xf numFmtId="0" fontId="0" fillId="0" borderId="0" xfId="0"/>
    <xf numFmtId="0" fontId="2" fillId="0" borderId="0" xfId="1" applyFont="1" applyAlignment="1">
      <alignment horizontal="center" vertical="center"/>
    </xf>
    <xf numFmtId="0" fontId="3" fillId="0" borderId="0" xfId="1" applyFont="1" applyAlignment="1">
      <alignment vertical="center"/>
    </xf>
    <xf numFmtId="0" fontId="2" fillId="0" borderId="0" xfId="1" applyFont="1" applyAlignment="1">
      <alignment vertical="center"/>
    </xf>
    <xf numFmtId="0" fontId="3" fillId="0" borderId="2" xfId="1" applyFont="1" applyBorder="1" applyAlignment="1">
      <alignment horizontal="center" vertical="center" wrapText="1"/>
    </xf>
    <xf numFmtId="0" fontId="2" fillId="0" borderId="2" xfId="1" applyFont="1" applyBorder="1" applyAlignment="1">
      <alignment horizontal="center" vertical="center"/>
    </xf>
    <xf numFmtId="0" fontId="3" fillId="0" borderId="2" xfId="1" applyFont="1" applyBorder="1" applyAlignment="1">
      <alignment horizontal="center" vertical="center"/>
    </xf>
    <xf numFmtId="0" fontId="3" fillId="0" borderId="2" xfId="1" applyFont="1" applyBorder="1" applyAlignment="1">
      <alignment vertical="center" wrapText="1"/>
    </xf>
    <xf numFmtId="3" fontId="3" fillId="0" borderId="2" xfId="1" applyNumberFormat="1" applyFont="1" applyBorder="1" applyAlignment="1">
      <alignment vertical="center"/>
    </xf>
    <xf numFmtId="9" fontId="3" fillId="0" borderId="2" xfId="2" applyFont="1" applyBorder="1" applyAlignment="1">
      <alignment vertical="center"/>
    </xf>
    <xf numFmtId="0" fontId="2" fillId="0" borderId="2" xfId="1" applyFont="1" applyBorder="1" applyAlignment="1">
      <alignment vertical="center" wrapText="1"/>
    </xf>
    <xf numFmtId="3" fontId="2" fillId="0" borderId="2" xfId="1" applyNumberFormat="1" applyFont="1" applyBorder="1" applyAlignment="1">
      <alignment vertical="center"/>
    </xf>
    <xf numFmtId="9" fontId="2" fillId="0" borderId="2" xfId="2" applyFont="1" applyBorder="1" applyAlignment="1">
      <alignment vertical="center"/>
    </xf>
    <xf numFmtId="0" fontId="2" fillId="0" borderId="2" xfId="1" applyFont="1" applyBorder="1" applyAlignment="1">
      <alignment horizontal="center" vertical="center" wrapText="1"/>
    </xf>
    <xf numFmtId="0" fontId="7" fillId="0" borderId="0" xfId="1" applyFont="1" applyAlignment="1">
      <alignment vertical="center"/>
    </xf>
    <xf numFmtId="0" fontId="7" fillId="0" borderId="0" xfId="1" applyFont="1" applyAlignment="1">
      <alignment horizontal="right" vertical="center"/>
    </xf>
    <xf numFmtId="0" fontId="7" fillId="0" borderId="0" xfId="1"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0" xfId="1" applyFont="1" applyAlignment="1">
      <alignment horizontal="center" vertical="center"/>
    </xf>
    <xf numFmtId="0" fontId="4" fillId="0" borderId="0" xfId="1" applyFont="1" applyAlignment="1">
      <alignment horizontal="center" vertical="center"/>
    </xf>
    <xf numFmtId="0" fontId="3" fillId="0" borderId="1" xfId="1" applyFont="1" applyBorder="1" applyAlignment="1">
      <alignment horizontal="center" vertical="center" wrapText="1"/>
    </xf>
    <xf numFmtId="0" fontId="3" fillId="0" borderId="3" xfId="1" applyFont="1" applyBorder="1" applyAlignment="1">
      <alignment horizontal="center" vertical="center" wrapText="1"/>
    </xf>
  </cellXfs>
  <cellStyles count="3">
    <cellStyle name="Normal" xfId="0" builtinId="0"/>
    <cellStyle name="Normal 26" xfId="1"/>
    <cellStyle name="Percent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895350</xdr:colOff>
      <xdr:row>1</xdr:row>
      <xdr:rowOff>180975</xdr:rowOff>
    </xdr:from>
    <xdr:to>
      <xdr:col>1</xdr:col>
      <xdr:colOff>1562100</xdr:colOff>
      <xdr:row>1</xdr:row>
      <xdr:rowOff>180975</xdr:rowOff>
    </xdr:to>
    <xdr:cxnSp macro="">
      <xdr:nvCxnSpPr>
        <xdr:cNvPr id="3" name="Straight Connector 2"/>
        <xdr:cNvCxnSpPr/>
      </xdr:nvCxnSpPr>
      <xdr:spPr>
        <a:xfrm>
          <a:off x="1285875" y="390525"/>
          <a:ext cx="66675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781050</xdr:colOff>
      <xdr:row>2</xdr:row>
      <xdr:rowOff>0</xdr:rowOff>
    </xdr:from>
    <xdr:to>
      <xdr:col>1</xdr:col>
      <xdr:colOff>1419225</xdr:colOff>
      <xdr:row>2</xdr:row>
      <xdr:rowOff>0</xdr:rowOff>
    </xdr:to>
    <xdr:cxnSp macro="">
      <xdr:nvCxnSpPr>
        <xdr:cNvPr id="2" name="Straight Connector 1"/>
        <xdr:cNvCxnSpPr/>
      </xdr:nvCxnSpPr>
      <xdr:spPr>
        <a:xfrm>
          <a:off x="1171575" y="419100"/>
          <a:ext cx="6381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561975</xdr:colOff>
      <xdr:row>1</xdr:row>
      <xdr:rowOff>200025</xdr:rowOff>
    </xdr:from>
    <xdr:to>
      <xdr:col>1</xdr:col>
      <xdr:colOff>1200150</xdr:colOff>
      <xdr:row>1</xdr:row>
      <xdr:rowOff>200025</xdr:rowOff>
    </xdr:to>
    <xdr:cxnSp macro="">
      <xdr:nvCxnSpPr>
        <xdr:cNvPr id="2" name="Straight Connector 1"/>
        <xdr:cNvCxnSpPr/>
      </xdr:nvCxnSpPr>
      <xdr:spPr>
        <a:xfrm>
          <a:off x="1000125" y="409575"/>
          <a:ext cx="6381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HUNG/Google%20Drive/N&#258;M%202020/THU%20CHI%20NG&#194;N%20S&#193;CH/T&#7880;NH/TH&#193;NG%203/THU%20CHI%20TOAN%20TINH%202020%20-%20A%20S&#417;n%20l&#224;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
      <sheetName val="Chi"/>
      <sheetName val="NSDP"/>
      <sheetName val="NSDP-COVID"/>
      <sheetName val="NSDPDC"/>
      <sheetName val="KHO_T"/>
      <sheetName val="KHO_C"/>
      <sheetName val="59"/>
      <sheetName val="60"/>
      <sheetName val="61"/>
    </sheetNames>
    <sheetDataSet>
      <sheetData sheetId="0">
        <row r="12">
          <cell r="E12">
            <v>12553312.243152227</v>
          </cell>
        </row>
        <row r="14">
          <cell r="D14">
            <v>2083000</v>
          </cell>
          <cell r="E14">
            <v>634271.04621263815</v>
          </cell>
        </row>
        <row r="15">
          <cell r="E15">
            <v>329943.30758691079</v>
          </cell>
        </row>
        <row r="16">
          <cell r="E16">
            <v>0</v>
          </cell>
        </row>
        <row r="17">
          <cell r="E17">
            <v>259380.26235193384</v>
          </cell>
        </row>
        <row r="19">
          <cell r="D19">
            <v>2115000</v>
          </cell>
          <cell r="E19">
            <v>545232.45572857046</v>
          </cell>
        </row>
        <row r="20">
          <cell r="E20">
            <v>159177.74898436593</v>
          </cell>
        </row>
        <row r="21">
          <cell r="E21">
            <v>210173.53755191306</v>
          </cell>
        </row>
        <row r="22">
          <cell r="E22">
            <v>153891.4221139616</v>
          </cell>
        </row>
        <row r="24">
          <cell r="D24">
            <v>12085000</v>
          </cell>
          <cell r="E24">
            <v>3152541.2883132747</v>
          </cell>
        </row>
        <row r="25">
          <cell r="E25">
            <v>792243.89335831103</v>
          </cell>
        </row>
        <row r="26">
          <cell r="E26">
            <v>68628.202874108872</v>
          </cell>
        </row>
        <row r="28">
          <cell r="E28">
            <v>2290353.3383778622</v>
          </cell>
        </row>
        <row r="30">
          <cell r="D30">
            <v>5254000</v>
          </cell>
          <cell r="E30">
            <v>1631220.4988406515</v>
          </cell>
        </row>
        <row r="31">
          <cell r="E31">
            <v>739069.69789731153</v>
          </cell>
        </row>
        <row r="32">
          <cell r="E32">
            <v>8003.4503720444454</v>
          </cell>
        </row>
        <row r="33">
          <cell r="E33">
            <v>848428.68481045158</v>
          </cell>
        </row>
        <row r="35">
          <cell r="D35">
            <v>5800000</v>
          </cell>
          <cell r="E35">
            <v>1802822.9787428137</v>
          </cell>
        </row>
        <row r="36">
          <cell r="D36">
            <v>1580000</v>
          </cell>
          <cell r="E36">
            <v>343373.30358575843</v>
          </cell>
        </row>
        <row r="37">
          <cell r="D37">
            <v>570000</v>
          </cell>
          <cell r="E37">
            <v>188047.18841440108</v>
          </cell>
        </row>
        <row r="40">
          <cell r="D40">
            <v>550000</v>
          </cell>
          <cell r="E40">
            <v>140499.44085261735</v>
          </cell>
        </row>
        <row r="45">
          <cell r="D45">
            <v>62000</v>
          </cell>
          <cell r="E45">
            <v>18821.62337103139</v>
          </cell>
        </row>
        <row r="46">
          <cell r="D46">
            <v>1200000</v>
          </cell>
          <cell r="E46">
            <v>258451.29526667704</v>
          </cell>
        </row>
        <row r="48">
          <cell r="D48">
            <v>1500000</v>
          </cell>
          <cell r="E48">
            <v>2631088</v>
          </cell>
        </row>
        <row r="50">
          <cell r="D50">
            <v>1000</v>
          </cell>
          <cell r="E50">
            <v>126.63342947151183</v>
          </cell>
        </row>
        <row r="51">
          <cell r="D51">
            <v>800000</v>
          </cell>
          <cell r="E51">
            <v>128865.67271827899</v>
          </cell>
        </row>
        <row r="55">
          <cell r="E55">
            <v>0</v>
          </cell>
        </row>
        <row r="56">
          <cell r="D56">
            <v>300000</v>
          </cell>
          <cell r="E56">
            <v>266308.30119089171</v>
          </cell>
        </row>
        <row r="59">
          <cell r="D59">
            <v>200000</v>
          </cell>
          <cell r="E59">
            <v>34140.516485151151</v>
          </cell>
        </row>
        <row r="62">
          <cell r="D62">
            <v>1540000</v>
          </cell>
          <cell r="E62">
            <v>777502</v>
          </cell>
        </row>
        <row r="67">
          <cell r="D67">
            <v>17500000</v>
          </cell>
          <cell r="E67">
            <v>3550000</v>
          </cell>
        </row>
      </sheetData>
      <sheetData sheetId="1">
        <row r="13">
          <cell r="E13">
            <v>7471652</v>
          </cell>
          <cell r="H13">
            <v>2500000</v>
          </cell>
        </row>
        <row r="24">
          <cell r="E24">
            <v>13498658</v>
          </cell>
          <cell r="H24">
            <v>2971000</v>
          </cell>
        </row>
        <row r="26">
          <cell r="E26">
            <v>5356651</v>
          </cell>
          <cell r="H26">
            <v>1400000</v>
          </cell>
        </row>
        <row r="27">
          <cell r="E27">
            <v>1209132</v>
          </cell>
          <cell r="H27">
            <v>130000</v>
          </cell>
        </row>
        <row r="28">
          <cell r="E28">
            <v>110694</v>
          </cell>
          <cell r="H28">
            <v>12000</v>
          </cell>
        </row>
        <row r="29">
          <cell r="E29">
            <v>164753</v>
          </cell>
          <cell r="H29">
            <v>38000</v>
          </cell>
        </row>
        <row r="30">
          <cell r="E30">
            <v>125738</v>
          </cell>
          <cell r="H30">
            <v>31000</v>
          </cell>
        </row>
        <row r="31">
          <cell r="E31">
            <v>32855</v>
          </cell>
          <cell r="H31">
            <v>4000</v>
          </cell>
        </row>
        <row r="32">
          <cell r="E32">
            <v>1029583</v>
          </cell>
          <cell r="H32">
            <v>350000</v>
          </cell>
        </row>
        <row r="33">
          <cell r="E33">
            <v>1706115</v>
          </cell>
          <cell r="H33">
            <v>230000</v>
          </cell>
        </row>
        <row r="34">
          <cell r="E34">
            <v>761097</v>
          </cell>
          <cell r="H34">
            <v>102000</v>
          </cell>
        </row>
        <row r="35">
          <cell r="E35">
            <v>2012961</v>
          </cell>
          <cell r="H35">
            <v>480000</v>
          </cell>
        </row>
        <row r="37">
          <cell r="E37">
            <v>785395</v>
          </cell>
        </row>
        <row r="38">
          <cell r="E38">
            <v>450000</v>
          </cell>
        </row>
        <row r="39">
          <cell r="E39">
            <v>2910</v>
          </cell>
        </row>
        <row r="40">
          <cell r="E40">
            <v>3500</v>
          </cell>
        </row>
        <row r="42">
          <cell r="E42">
            <v>6893935</v>
          </cell>
          <cell r="H42">
            <v>1200000</v>
          </cell>
        </row>
      </sheetData>
      <sheetData sheetId="2"/>
      <sheetData sheetId="3"/>
      <sheetData sheetId="4"/>
      <sheetData sheetId="5"/>
      <sheetData sheetId="6"/>
      <sheetData sheetId="7"/>
      <sheetData sheetId="8">
        <row r="11">
          <cell r="C11">
            <v>35640000</v>
          </cell>
        </row>
        <row r="30">
          <cell r="C30">
            <v>17500000</v>
          </cell>
        </row>
      </sheetData>
      <sheetData sheetId="9">
        <row r="12">
          <cell r="C12">
            <v>7471652</v>
          </cell>
        </row>
        <row r="16">
          <cell r="C16">
            <v>13498658</v>
          </cell>
        </row>
        <row r="28">
          <cell r="C28">
            <v>3500</v>
          </cell>
        </row>
        <row r="29">
          <cell r="C29">
            <v>2910</v>
          </cell>
        </row>
        <row r="30">
          <cell r="C30">
            <v>450000</v>
          </cell>
        </row>
        <row r="31">
          <cell r="C31">
            <v>785395</v>
          </cell>
        </row>
        <row r="32">
          <cell r="C32">
            <v>6893935</v>
          </cell>
          <cell r="D32">
            <v>1200000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workbookViewId="0">
      <selection activeCell="J9" sqref="J9"/>
    </sheetView>
  </sheetViews>
  <sheetFormatPr defaultRowHeight="15" x14ac:dyDescent="0.25"/>
  <cols>
    <col min="1" max="1" width="5.85546875" customWidth="1"/>
    <col min="2" max="2" width="42.85546875" customWidth="1"/>
    <col min="3" max="4" width="12.28515625" customWidth="1"/>
    <col min="5" max="5" width="13.7109375" customWidth="1"/>
  </cols>
  <sheetData>
    <row r="1" spans="1:5" ht="16.5" x14ac:dyDescent="0.25">
      <c r="A1" s="17" t="s">
        <v>89</v>
      </c>
      <c r="B1" s="17"/>
      <c r="C1" s="3"/>
      <c r="D1" s="3"/>
      <c r="E1" s="15" t="s">
        <v>0</v>
      </c>
    </row>
    <row r="2" spans="1:5" ht="16.5" x14ac:dyDescent="0.25">
      <c r="A2" s="18" t="s">
        <v>90</v>
      </c>
      <c r="B2" s="18"/>
      <c r="C2" s="3"/>
      <c r="D2" s="3"/>
      <c r="E2" s="3"/>
    </row>
    <row r="3" spans="1:5" ht="15.75" x14ac:dyDescent="0.25">
      <c r="A3" s="1"/>
      <c r="B3" s="2"/>
      <c r="C3" s="3"/>
      <c r="D3" s="3"/>
      <c r="E3" s="3"/>
    </row>
    <row r="4" spans="1:5" ht="19.5" x14ac:dyDescent="0.25">
      <c r="A4" s="20" t="s">
        <v>1</v>
      </c>
      <c r="B4" s="20"/>
      <c r="C4" s="20"/>
      <c r="D4" s="20"/>
      <c r="E4" s="20"/>
    </row>
    <row r="5" spans="1:5" ht="15.75" x14ac:dyDescent="0.25">
      <c r="A5" s="19" t="s">
        <v>92</v>
      </c>
      <c r="B5" s="19"/>
      <c r="C5" s="19"/>
      <c r="D5" s="19"/>
      <c r="E5" s="19"/>
    </row>
    <row r="6" spans="1:5" ht="15.75" x14ac:dyDescent="0.25">
      <c r="A6" s="16"/>
      <c r="B6" s="16"/>
      <c r="C6" s="16"/>
      <c r="D6" s="16"/>
      <c r="E6" s="16"/>
    </row>
    <row r="7" spans="1:5" ht="15.75" x14ac:dyDescent="0.25">
      <c r="A7" s="16"/>
      <c r="B7" s="16"/>
      <c r="C7" s="16"/>
      <c r="D7" s="16"/>
      <c r="E7" s="16"/>
    </row>
    <row r="8" spans="1:5" ht="15.75" x14ac:dyDescent="0.25">
      <c r="A8" s="1"/>
      <c r="B8" s="3"/>
      <c r="C8" s="3"/>
      <c r="D8" s="3"/>
      <c r="E8" s="15" t="s">
        <v>2</v>
      </c>
    </row>
    <row r="9" spans="1:5" ht="60" customHeight="1" x14ac:dyDescent="0.25">
      <c r="A9" s="21" t="s">
        <v>3</v>
      </c>
      <c r="B9" s="21" t="s">
        <v>4</v>
      </c>
      <c r="C9" s="21" t="s">
        <v>5</v>
      </c>
      <c r="D9" s="21" t="s">
        <v>94</v>
      </c>
      <c r="E9" s="4" t="s">
        <v>95</v>
      </c>
    </row>
    <row r="10" spans="1:5" ht="32.25" customHeight="1" x14ac:dyDescent="0.25">
      <c r="A10" s="22"/>
      <c r="B10" s="22"/>
      <c r="C10" s="22"/>
      <c r="D10" s="22"/>
      <c r="E10" s="4" t="s">
        <v>5</v>
      </c>
    </row>
    <row r="11" spans="1:5" ht="15.75" x14ac:dyDescent="0.25">
      <c r="A11" s="5" t="s">
        <v>6</v>
      </c>
      <c r="B11" s="5" t="s">
        <v>7</v>
      </c>
      <c r="C11" s="5">
        <v>1</v>
      </c>
      <c r="D11" s="5">
        <v>2</v>
      </c>
      <c r="E11" s="5" t="s">
        <v>8</v>
      </c>
    </row>
    <row r="12" spans="1:5" ht="35.25" customHeight="1" x14ac:dyDescent="0.25">
      <c r="A12" s="6" t="s">
        <v>6</v>
      </c>
      <c r="B12" s="7" t="s">
        <v>9</v>
      </c>
      <c r="C12" s="8">
        <f>+C13+C18</f>
        <v>53140000</v>
      </c>
      <c r="D12" s="8">
        <f>+D13+D18</f>
        <v>16103312.243152227</v>
      </c>
      <c r="E12" s="9">
        <f>+D12/C12</f>
        <v>0.30303560864042578</v>
      </c>
    </row>
    <row r="13" spans="1:5" ht="28.5" customHeight="1" x14ac:dyDescent="0.25">
      <c r="A13" s="6" t="s">
        <v>10</v>
      </c>
      <c r="B13" s="7" t="s">
        <v>11</v>
      </c>
      <c r="C13" s="8">
        <f>+SUM(C14:C17)</f>
        <v>53140000</v>
      </c>
      <c r="D13" s="8">
        <f>+SUM(D14:D17)</f>
        <v>16103312.243152227</v>
      </c>
      <c r="E13" s="9">
        <f t="shared" ref="E13:E25" si="0">+D13/C13</f>
        <v>0.30303560864042578</v>
      </c>
    </row>
    <row r="14" spans="1:5" ht="34.5" customHeight="1" x14ac:dyDescent="0.25">
      <c r="A14" s="5">
        <v>1</v>
      </c>
      <c r="B14" s="10" t="s">
        <v>12</v>
      </c>
      <c r="C14" s="11">
        <f>+'[1]60'!C11</f>
        <v>35640000</v>
      </c>
      <c r="D14" s="11">
        <f>+[1]Thu!E12</f>
        <v>12553312.243152227</v>
      </c>
      <c r="E14" s="12">
        <f t="shared" si="0"/>
        <v>0.35222537158115114</v>
      </c>
    </row>
    <row r="15" spans="1:5" ht="30.75" customHeight="1" x14ac:dyDescent="0.25">
      <c r="A15" s="5">
        <v>2</v>
      </c>
      <c r="B15" s="10" t="s">
        <v>13</v>
      </c>
      <c r="C15" s="11"/>
      <c r="D15" s="11"/>
      <c r="E15" s="12"/>
    </row>
    <row r="16" spans="1:5" ht="30" customHeight="1" x14ac:dyDescent="0.25">
      <c r="A16" s="5">
        <v>3</v>
      </c>
      <c r="B16" s="10" t="s">
        <v>14</v>
      </c>
      <c r="C16" s="11">
        <f>+'[1]60'!C30</f>
        <v>17500000</v>
      </c>
      <c r="D16" s="11">
        <f>+[1]Thu!E67</f>
        <v>3550000</v>
      </c>
      <c r="E16" s="12">
        <f t="shared" si="0"/>
        <v>0.20285714285714285</v>
      </c>
    </row>
    <row r="17" spans="1:5" ht="29.25" customHeight="1" x14ac:dyDescent="0.25">
      <c r="A17" s="5">
        <v>4</v>
      </c>
      <c r="B17" s="10" t="s">
        <v>15</v>
      </c>
      <c r="C17" s="11"/>
      <c r="D17" s="11"/>
      <c r="E17" s="12"/>
    </row>
    <row r="18" spans="1:5" ht="36.75" customHeight="1" x14ac:dyDescent="0.25">
      <c r="A18" s="6" t="s">
        <v>16</v>
      </c>
      <c r="B18" s="7" t="s">
        <v>17</v>
      </c>
      <c r="C18" s="8"/>
      <c r="D18" s="8"/>
      <c r="E18" s="9"/>
    </row>
    <row r="19" spans="1:5" ht="38.25" customHeight="1" x14ac:dyDescent="0.25">
      <c r="A19" s="6" t="s">
        <v>7</v>
      </c>
      <c r="B19" s="7" t="s">
        <v>18</v>
      </c>
      <c r="C19" s="8">
        <f>+C20+C29</f>
        <v>29106050</v>
      </c>
      <c r="D19" s="8">
        <f>+D20+D29</f>
        <v>6671000</v>
      </c>
      <c r="E19" s="9">
        <f t="shared" si="0"/>
        <v>0.22919633546977347</v>
      </c>
    </row>
    <row r="20" spans="1:5" ht="21" customHeight="1" x14ac:dyDescent="0.25">
      <c r="A20" s="6" t="s">
        <v>10</v>
      </c>
      <c r="B20" s="7" t="s">
        <v>19</v>
      </c>
      <c r="C20" s="8">
        <f>+SUM(C21:C28)</f>
        <v>22212115</v>
      </c>
      <c r="D20" s="8">
        <f>+SUM(D21:D25)</f>
        <v>5471000</v>
      </c>
      <c r="E20" s="9">
        <f t="shared" si="0"/>
        <v>0.24630702659337034</v>
      </c>
    </row>
    <row r="21" spans="1:5" ht="24" customHeight="1" x14ac:dyDescent="0.25">
      <c r="A21" s="5">
        <v>1</v>
      </c>
      <c r="B21" s="10" t="s">
        <v>20</v>
      </c>
      <c r="C21" s="11">
        <f>+'[1]61'!C12</f>
        <v>7471652</v>
      </c>
      <c r="D21" s="11">
        <f>+[1]Chi!H13</f>
        <v>2500000</v>
      </c>
      <c r="E21" s="12">
        <f t="shared" si="0"/>
        <v>0.33459802464033389</v>
      </c>
    </row>
    <row r="22" spans="1:5" ht="24" customHeight="1" x14ac:dyDescent="0.25">
      <c r="A22" s="5">
        <v>2</v>
      </c>
      <c r="B22" s="10" t="s">
        <v>21</v>
      </c>
      <c r="C22" s="11">
        <f>+'[1]61'!C16</f>
        <v>13498658</v>
      </c>
      <c r="D22" s="11">
        <f>+[1]Chi!H24</f>
        <v>2971000</v>
      </c>
      <c r="E22" s="12">
        <f t="shared" si="0"/>
        <v>0.22009595324216674</v>
      </c>
    </row>
    <row r="23" spans="1:5" ht="24" customHeight="1" x14ac:dyDescent="0.25">
      <c r="A23" s="5">
        <v>3</v>
      </c>
      <c r="B23" s="10" t="s">
        <v>22</v>
      </c>
      <c r="C23" s="11">
        <f>+'[1]61'!C28</f>
        <v>3500</v>
      </c>
      <c r="D23" s="11">
        <f>+[1]Chi!H40</f>
        <v>0</v>
      </c>
      <c r="E23" s="12"/>
    </row>
    <row r="24" spans="1:5" ht="24" customHeight="1" x14ac:dyDescent="0.25">
      <c r="A24" s="5">
        <v>4</v>
      </c>
      <c r="B24" s="10" t="s">
        <v>23</v>
      </c>
      <c r="C24" s="11">
        <f>+'[1]61'!C29</f>
        <v>2910</v>
      </c>
      <c r="D24" s="11">
        <f>+[1]Chi!H39</f>
        <v>0</v>
      </c>
      <c r="E24" s="12"/>
    </row>
    <row r="25" spans="1:5" ht="24" customHeight="1" x14ac:dyDescent="0.25">
      <c r="A25" s="5">
        <v>5</v>
      </c>
      <c r="B25" s="10" t="s">
        <v>24</v>
      </c>
      <c r="C25" s="11">
        <f>+'[1]61'!C30</f>
        <v>450000</v>
      </c>
      <c r="D25" s="11">
        <f>+[1]Chi!H38</f>
        <v>0</v>
      </c>
      <c r="E25" s="12">
        <f t="shared" si="0"/>
        <v>0</v>
      </c>
    </row>
    <row r="26" spans="1:5" ht="22.5" customHeight="1" x14ac:dyDescent="0.25">
      <c r="A26" s="5">
        <v>6</v>
      </c>
      <c r="B26" s="10" t="s">
        <v>25</v>
      </c>
      <c r="C26" s="11">
        <f>+'[1]61'!C31</f>
        <v>785395</v>
      </c>
      <c r="D26" s="11">
        <f>+[1]Chi!H37</f>
        <v>0</v>
      </c>
      <c r="E26" s="12"/>
    </row>
    <row r="27" spans="1:5" ht="24.75" customHeight="1" x14ac:dyDescent="0.25">
      <c r="A27" s="6" t="s">
        <v>26</v>
      </c>
      <c r="B27" s="7" t="s">
        <v>27</v>
      </c>
      <c r="C27" s="8"/>
      <c r="D27" s="8"/>
      <c r="E27" s="9"/>
    </row>
    <row r="28" spans="1:5" ht="24.75" customHeight="1" x14ac:dyDescent="0.25">
      <c r="A28" s="6" t="s">
        <v>28</v>
      </c>
      <c r="B28" s="7" t="s">
        <v>29</v>
      </c>
      <c r="C28" s="8"/>
      <c r="D28" s="8"/>
      <c r="E28" s="9"/>
    </row>
    <row r="29" spans="1:5" ht="36.75" customHeight="1" x14ac:dyDescent="0.25">
      <c r="A29" s="6" t="s">
        <v>30</v>
      </c>
      <c r="B29" s="7" t="s">
        <v>31</v>
      </c>
      <c r="C29" s="8">
        <f>+'[1]61'!C32</f>
        <v>6893935</v>
      </c>
      <c r="D29" s="8">
        <f>+'[1]61'!D32</f>
        <v>1200000</v>
      </c>
      <c r="E29" s="9"/>
    </row>
  </sheetData>
  <mergeCells count="8">
    <mergeCell ref="A1:B1"/>
    <mergeCell ref="A2:B2"/>
    <mergeCell ref="A5:E5"/>
    <mergeCell ref="A4:E4"/>
    <mergeCell ref="A9:A10"/>
    <mergeCell ref="B9:B10"/>
    <mergeCell ref="C9:C10"/>
    <mergeCell ref="D9:D1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workbookViewId="0">
      <selection activeCell="H10" sqref="H10"/>
    </sheetView>
  </sheetViews>
  <sheetFormatPr defaultRowHeight="15" x14ac:dyDescent="0.25"/>
  <cols>
    <col min="1" max="1" width="5.85546875" customWidth="1"/>
    <col min="2" max="2" width="41.28515625" customWidth="1"/>
    <col min="3" max="3" width="13.140625" customWidth="1"/>
    <col min="4" max="4" width="15" customWidth="1"/>
    <col min="5" max="5" width="15.85546875" customWidth="1"/>
  </cols>
  <sheetData>
    <row r="1" spans="1:5" ht="16.5" x14ac:dyDescent="0.25">
      <c r="A1" s="17" t="s">
        <v>89</v>
      </c>
      <c r="B1" s="17"/>
      <c r="C1" s="3"/>
      <c r="D1" s="3"/>
      <c r="E1" s="15" t="s">
        <v>32</v>
      </c>
    </row>
    <row r="2" spans="1:5" ht="16.5" x14ac:dyDescent="0.25">
      <c r="A2" s="18" t="s">
        <v>90</v>
      </c>
      <c r="B2" s="18"/>
      <c r="C2" s="3"/>
      <c r="D2" s="3"/>
      <c r="E2" s="3"/>
    </row>
    <row r="3" spans="1:5" ht="15.75" x14ac:dyDescent="0.25">
      <c r="A3" s="1"/>
      <c r="B3" s="2"/>
      <c r="C3" s="3"/>
      <c r="D3" s="3"/>
      <c r="E3" s="3"/>
    </row>
    <row r="4" spans="1:5" ht="19.5" x14ac:dyDescent="0.25">
      <c r="A4" s="20" t="s">
        <v>93</v>
      </c>
      <c r="B4" s="20"/>
      <c r="C4" s="20"/>
      <c r="D4" s="20"/>
      <c r="E4" s="20"/>
    </row>
    <row r="5" spans="1:5" ht="15.75" x14ac:dyDescent="0.25">
      <c r="A5" s="19" t="s">
        <v>92</v>
      </c>
      <c r="B5" s="19"/>
      <c r="C5" s="19"/>
      <c r="D5" s="19"/>
      <c r="E5" s="19"/>
    </row>
    <row r="6" spans="1:5" ht="15.75" x14ac:dyDescent="0.25">
      <c r="A6" s="16"/>
      <c r="B6" s="16"/>
      <c r="C6" s="16"/>
      <c r="D6" s="16"/>
      <c r="E6" s="16"/>
    </row>
    <row r="7" spans="1:5" ht="15.75" x14ac:dyDescent="0.25">
      <c r="A7" s="16"/>
      <c r="B7" s="16"/>
      <c r="C7" s="16"/>
      <c r="D7" s="16"/>
      <c r="E7" s="16"/>
    </row>
    <row r="8" spans="1:5" ht="15.75" x14ac:dyDescent="0.25">
      <c r="A8" s="1"/>
      <c r="B8" s="3"/>
      <c r="C8" s="3"/>
      <c r="D8" s="3"/>
      <c r="E8" s="15" t="s">
        <v>2</v>
      </c>
    </row>
    <row r="9" spans="1:5" ht="65.25" customHeight="1" x14ac:dyDescent="0.25">
      <c r="A9" s="21" t="s">
        <v>3</v>
      </c>
      <c r="B9" s="21" t="s">
        <v>4</v>
      </c>
      <c r="C9" s="21" t="s">
        <v>5</v>
      </c>
      <c r="D9" s="21" t="s">
        <v>96</v>
      </c>
      <c r="E9" s="4" t="s">
        <v>95</v>
      </c>
    </row>
    <row r="10" spans="1:5" ht="36" customHeight="1" x14ac:dyDescent="0.25">
      <c r="A10" s="22"/>
      <c r="B10" s="22"/>
      <c r="C10" s="22"/>
      <c r="D10" s="22"/>
      <c r="E10" s="4" t="s">
        <v>5</v>
      </c>
    </row>
    <row r="11" spans="1:5" ht="15.75" x14ac:dyDescent="0.25">
      <c r="A11" s="5" t="s">
        <v>6</v>
      </c>
      <c r="B11" s="5" t="s">
        <v>7</v>
      </c>
      <c r="C11" s="5">
        <v>1</v>
      </c>
      <c r="D11" s="5">
        <v>2</v>
      </c>
      <c r="E11" s="5" t="s">
        <v>8</v>
      </c>
    </row>
    <row r="12" spans="1:5" ht="36.75" customHeight="1" x14ac:dyDescent="0.25">
      <c r="A12" s="6" t="s">
        <v>6</v>
      </c>
      <c r="B12" s="7" t="s">
        <v>9</v>
      </c>
      <c r="C12" s="8">
        <f>+C13+C31+C32+C39</f>
        <v>53140000</v>
      </c>
      <c r="D12" s="8">
        <f>+D13+D31+D32+D39</f>
        <v>16103312.243152229</v>
      </c>
      <c r="E12" s="9">
        <f>+IFERROR(D12/C12,"")</f>
        <v>0.30303560864042584</v>
      </c>
    </row>
    <row r="13" spans="1:5" ht="22.5" customHeight="1" x14ac:dyDescent="0.25">
      <c r="A13" s="6" t="s">
        <v>10</v>
      </c>
      <c r="B13" s="7" t="s">
        <v>12</v>
      </c>
      <c r="C13" s="8">
        <f>+SUM(C14:C21,C26:C30)</f>
        <v>35640000</v>
      </c>
      <c r="D13" s="8">
        <f>+SUM(D14:D21,D26:D30)</f>
        <v>12553312.243152229</v>
      </c>
      <c r="E13" s="9">
        <f t="shared" ref="E13:E42" si="0">+IFERROR(D13/C13,"")</f>
        <v>0.35222537158115119</v>
      </c>
    </row>
    <row r="14" spans="1:5" ht="30" customHeight="1" x14ac:dyDescent="0.25">
      <c r="A14" s="5">
        <v>1</v>
      </c>
      <c r="B14" s="10" t="s">
        <v>33</v>
      </c>
      <c r="C14" s="11">
        <f>+[1]Thu!D14+[1]Thu!D19</f>
        <v>4198000</v>
      </c>
      <c r="D14" s="11">
        <f>+[1]Thu!E14+[1]Thu!E19</f>
        <v>1179503.5019412087</v>
      </c>
      <c r="E14" s="12">
        <f t="shared" si="0"/>
        <v>0.28096796139619074</v>
      </c>
    </row>
    <row r="15" spans="1:5" ht="39.75" customHeight="1" x14ac:dyDescent="0.25">
      <c r="A15" s="5">
        <v>2</v>
      </c>
      <c r="B15" s="10" t="s">
        <v>34</v>
      </c>
      <c r="C15" s="11">
        <f>+[1]Thu!D24</f>
        <v>12085000</v>
      </c>
      <c r="D15" s="11">
        <f>+[1]Thu!E24</f>
        <v>3152541.2883132747</v>
      </c>
      <c r="E15" s="12">
        <f t="shared" si="0"/>
        <v>0.2608639874483471</v>
      </c>
    </row>
    <row r="16" spans="1:5" ht="30" customHeight="1" x14ac:dyDescent="0.25">
      <c r="A16" s="5">
        <v>3</v>
      </c>
      <c r="B16" s="10" t="s">
        <v>35</v>
      </c>
      <c r="C16" s="11">
        <f>+[1]Thu!D30</f>
        <v>5254000</v>
      </c>
      <c r="D16" s="11">
        <f>+[1]Thu!E30</f>
        <v>1631220.4988406515</v>
      </c>
      <c r="E16" s="12">
        <f t="shared" si="0"/>
        <v>0.3104721162620197</v>
      </c>
    </row>
    <row r="17" spans="1:5" ht="30" customHeight="1" x14ac:dyDescent="0.25">
      <c r="A17" s="5">
        <v>4</v>
      </c>
      <c r="B17" s="10" t="s">
        <v>36</v>
      </c>
      <c r="C17" s="11">
        <f>+[1]Thu!D35</f>
        <v>5800000</v>
      </c>
      <c r="D17" s="11">
        <f>+[1]Thu!E35</f>
        <v>1802822.9787428137</v>
      </c>
      <c r="E17" s="12">
        <f t="shared" si="0"/>
        <v>0.31083154805910579</v>
      </c>
    </row>
    <row r="18" spans="1:5" ht="30" customHeight="1" x14ac:dyDescent="0.25">
      <c r="A18" s="5">
        <v>5</v>
      </c>
      <c r="B18" s="10" t="s">
        <v>37</v>
      </c>
      <c r="C18" s="11">
        <f>+[1]Thu!D37</f>
        <v>570000</v>
      </c>
      <c r="D18" s="11">
        <f>+[1]Thu!E37</f>
        <v>188047.18841440108</v>
      </c>
      <c r="E18" s="12">
        <f t="shared" si="0"/>
        <v>0.32990734809544048</v>
      </c>
    </row>
    <row r="19" spans="1:5" ht="30" customHeight="1" x14ac:dyDescent="0.25">
      <c r="A19" s="5">
        <v>6</v>
      </c>
      <c r="B19" s="10" t="s">
        <v>38</v>
      </c>
      <c r="C19" s="11">
        <f>+[1]Thu!D36</f>
        <v>1580000</v>
      </c>
      <c r="D19" s="11">
        <f>+[1]Thu!E36</f>
        <v>343373.30358575843</v>
      </c>
      <c r="E19" s="12">
        <f t="shared" si="0"/>
        <v>0.21732487568718889</v>
      </c>
    </row>
    <row r="20" spans="1:5" ht="30" customHeight="1" x14ac:dyDescent="0.25">
      <c r="A20" s="5">
        <v>7</v>
      </c>
      <c r="B20" s="10" t="s">
        <v>39</v>
      </c>
      <c r="C20" s="11">
        <f>+[1]Thu!D40</f>
        <v>550000</v>
      </c>
      <c r="D20" s="11">
        <f>+[1]Thu!E40</f>
        <v>140499.44085261735</v>
      </c>
      <c r="E20" s="12">
        <f t="shared" si="0"/>
        <v>0.25545352882294065</v>
      </c>
    </row>
    <row r="21" spans="1:5" ht="30" customHeight="1" x14ac:dyDescent="0.25">
      <c r="A21" s="5">
        <v>8</v>
      </c>
      <c r="B21" s="10" t="s">
        <v>40</v>
      </c>
      <c r="C21" s="11">
        <f>SUM(C22:C25)</f>
        <v>2762000</v>
      </c>
      <c r="D21" s="11">
        <f>SUM(D22:D25)</f>
        <v>2908360.9186377088</v>
      </c>
      <c r="E21" s="12">
        <f t="shared" si="0"/>
        <v>1.0529909191302349</v>
      </c>
    </row>
    <row r="22" spans="1:5" ht="30" customHeight="1" x14ac:dyDescent="0.25">
      <c r="A22" s="5" t="s">
        <v>41</v>
      </c>
      <c r="B22" s="10" t="s">
        <v>42</v>
      </c>
      <c r="C22" s="11">
        <f>+[1]Thu!D45</f>
        <v>62000</v>
      </c>
      <c r="D22" s="11">
        <f>+[1]Thu!E45</f>
        <v>18821.62337103139</v>
      </c>
      <c r="E22" s="12">
        <f t="shared" si="0"/>
        <v>0.30357457050050629</v>
      </c>
    </row>
    <row r="23" spans="1:5" ht="30" customHeight="1" x14ac:dyDescent="0.25">
      <c r="A23" s="5" t="s">
        <v>41</v>
      </c>
      <c r="B23" s="10" t="s">
        <v>43</v>
      </c>
      <c r="C23" s="11">
        <f>+[1]Thu!D48</f>
        <v>1500000</v>
      </c>
      <c r="D23" s="11">
        <f>+[1]Thu!E48</f>
        <v>2631088</v>
      </c>
      <c r="E23" s="12">
        <f t="shared" si="0"/>
        <v>1.7540586666666667</v>
      </c>
    </row>
    <row r="24" spans="1:5" ht="30" customHeight="1" x14ac:dyDescent="0.25">
      <c r="A24" s="5" t="s">
        <v>41</v>
      </c>
      <c r="B24" s="10" t="s">
        <v>44</v>
      </c>
      <c r="C24" s="11">
        <f>+[1]Thu!D46</f>
        <v>1200000</v>
      </c>
      <c r="D24" s="11">
        <f>+[1]Thu!E46</f>
        <v>258451.29526667704</v>
      </c>
      <c r="E24" s="12">
        <f t="shared" si="0"/>
        <v>0.21537607938889752</v>
      </c>
    </row>
    <row r="25" spans="1:5" ht="39" customHeight="1" x14ac:dyDescent="0.25">
      <c r="A25" s="5" t="s">
        <v>41</v>
      </c>
      <c r="B25" s="10" t="s">
        <v>45</v>
      </c>
      <c r="C25" s="11">
        <f>+[1]Thu!D55</f>
        <v>0</v>
      </c>
      <c r="D25" s="11">
        <f>+[1]Thu!E55</f>
        <v>0</v>
      </c>
      <c r="E25" s="12" t="str">
        <f t="shared" si="0"/>
        <v/>
      </c>
    </row>
    <row r="26" spans="1:5" ht="30" customHeight="1" x14ac:dyDescent="0.25">
      <c r="A26" s="5">
        <v>9</v>
      </c>
      <c r="B26" s="10" t="s">
        <v>46</v>
      </c>
      <c r="C26" s="11">
        <f>+[1]Thu!D59</f>
        <v>200000</v>
      </c>
      <c r="D26" s="11">
        <f>+[1]Thu!E59</f>
        <v>34140.516485151151</v>
      </c>
      <c r="E26" s="12">
        <f t="shared" si="0"/>
        <v>0.17070258242575576</v>
      </c>
    </row>
    <row r="27" spans="1:5" ht="52.5" customHeight="1" x14ac:dyDescent="0.25">
      <c r="A27" s="5">
        <v>10</v>
      </c>
      <c r="B27" s="10" t="s">
        <v>47</v>
      </c>
      <c r="C27" s="11">
        <f>+[1]Thu!D56</f>
        <v>300000</v>
      </c>
      <c r="D27" s="11">
        <f>+[1]Thu!E56</f>
        <v>266308.30119089171</v>
      </c>
      <c r="E27" s="12">
        <f t="shared" si="0"/>
        <v>0.88769433730297231</v>
      </c>
    </row>
    <row r="28" spans="1:5" ht="30" customHeight="1" x14ac:dyDescent="0.25">
      <c r="A28" s="5">
        <v>11</v>
      </c>
      <c r="B28" s="10" t="s">
        <v>48</v>
      </c>
      <c r="C28" s="11">
        <f>+[1]Thu!D62</f>
        <v>1540000</v>
      </c>
      <c r="D28" s="11">
        <f>+[1]Thu!E62</f>
        <v>777502</v>
      </c>
      <c r="E28" s="12">
        <f t="shared" si="0"/>
        <v>0.50487142857142853</v>
      </c>
    </row>
    <row r="29" spans="1:5" ht="33.75" customHeight="1" x14ac:dyDescent="0.25">
      <c r="A29" s="5">
        <v>12</v>
      </c>
      <c r="B29" s="10" t="s">
        <v>49</v>
      </c>
      <c r="C29" s="11">
        <f>+[1]Thu!D50</f>
        <v>1000</v>
      </c>
      <c r="D29" s="11">
        <f>+[1]Thu!E50</f>
        <v>126.63342947151183</v>
      </c>
      <c r="E29" s="12">
        <f t="shared" si="0"/>
        <v>0.12663342947151182</v>
      </c>
    </row>
    <row r="30" spans="1:5" ht="30" customHeight="1" x14ac:dyDescent="0.25">
      <c r="A30" s="5">
        <v>13</v>
      </c>
      <c r="B30" s="10" t="s">
        <v>50</v>
      </c>
      <c r="C30" s="11">
        <f>+[1]Thu!D51</f>
        <v>800000</v>
      </c>
      <c r="D30" s="11">
        <f>+[1]Thu!E51</f>
        <v>128865.67271827899</v>
      </c>
      <c r="E30" s="12">
        <f t="shared" si="0"/>
        <v>0.16108209089784875</v>
      </c>
    </row>
    <row r="31" spans="1:5" ht="24.75" customHeight="1" x14ac:dyDescent="0.25">
      <c r="A31" s="6" t="s">
        <v>16</v>
      </c>
      <c r="B31" s="7" t="s">
        <v>13</v>
      </c>
      <c r="C31" s="8"/>
      <c r="D31" s="8"/>
      <c r="E31" s="9" t="str">
        <f t="shared" si="0"/>
        <v/>
      </c>
    </row>
    <row r="32" spans="1:5" ht="30" customHeight="1" x14ac:dyDescent="0.25">
      <c r="A32" s="6" t="s">
        <v>51</v>
      </c>
      <c r="B32" s="7" t="s">
        <v>14</v>
      </c>
      <c r="C32" s="8">
        <f>+[1]Thu!D67</f>
        <v>17500000</v>
      </c>
      <c r="D32" s="8">
        <f>+[1]Thu!E67</f>
        <v>3550000</v>
      </c>
      <c r="E32" s="9">
        <f t="shared" si="0"/>
        <v>0.20285714285714285</v>
      </c>
    </row>
    <row r="33" spans="1:5" ht="28.5" customHeight="1" x14ac:dyDescent="0.25">
      <c r="A33" s="5" t="s">
        <v>41</v>
      </c>
      <c r="B33" s="10" t="s">
        <v>52</v>
      </c>
      <c r="C33" s="11"/>
      <c r="D33" s="11"/>
      <c r="E33" s="12" t="str">
        <f t="shared" si="0"/>
        <v/>
      </c>
    </row>
    <row r="34" spans="1:5" ht="24" customHeight="1" x14ac:dyDescent="0.25">
      <c r="A34" s="5" t="s">
        <v>41</v>
      </c>
      <c r="B34" s="10" t="s">
        <v>53</v>
      </c>
      <c r="C34" s="11"/>
      <c r="D34" s="11"/>
      <c r="E34" s="12" t="str">
        <f t="shared" si="0"/>
        <v/>
      </c>
    </row>
    <row r="35" spans="1:5" ht="25.5" customHeight="1" x14ac:dyDescent="0.25">
      <c r="A35" s="5" t="s">
        <v>41</v>
      </c>
      <c r="B35" s="10" t="s">
        <v>54</v>
      </c>
      <c r="C35" s="11"/>
      <c r="D35" s="11"/>
      <c r="E35" s="12" t="str">
        <f t="shared" si="0"/>
        <v/>
      </c>
    </row>
    <row r="36" spans="1:5" ht="31.5" x14ac:dyDescent="0.25">
      <c r="A36" s="5" t="s">
        <v>41</v>
      </c>
      <c r="B36" s="10" t="s">
        <v>55</v>
      </c>
      <c r="C36" s="11"/>
      <c r="D36" s="11"/>
      <c r="E36" s="12" t="str">
        <f t="shared" si="0"/>
        <v/>
      </c>
    </row>
    <row r="37" spans="1:5" ht="31.5" x14ac:dyDescent="0.25">
      <c r="A37" s="5" t="s">
        <v>41</v>
      </c>
      <c r="B37" s="10" t="s">
        <v>56</v>
      </c>
      <c r="C37" s="11"/>
      <c r="D37" s="11"/>
      <c r="E37" s="12" t="str">
        <f t="shared" si="0"/>
        <v/>
      </c>
    </row>
    <row r="38" spans="1:5" ht="24" customHeight="1" x14ac:dyDescent="0.25">
      <c r="A38" s="5" t="s">
        <v>41</v>
      </c>
      <c r="B38" s="10" t="s">
        <v>57</v>
      </c>
      <c r="C38" s="11"/>
      <c r="D38" s="11"/>
      <c r="E38" s="12" t="str">
        <f t="shared" si="0"/>
        <v/>
      </c>
    </row>
    <row r="39" spans="1:5" ht="22.5" customHeight="1" x14ac:dyDescent="0.25">
      <c r="A39" s="6" t="s">
        <v>58</v>
      </c>
      <c r="B39" s="7" t="s">
        <v>15</v>
      </c>
      <c r="C39" s="8"/>
      <c r="D39" s="8"/>
      <c r="E39" s="9" t="str">
        <f t="shared" si="0"/>
        <v/>
      </c>
    </row>
    <row r="40" spans="1:5" ht="31.5" x14ac:dyDescent="0.25">
      <c r="A40" s="6" t="s">
        <v>7</v>
      </c>
      <c r="B40" s="7" t="s">
        <v>59</v>
      </c>
      <c r="C40" s="8">
        <f>C41+C42</f>
        <v>20625921</v>
      </c>
      <c r="D40" s="8">
        <f>D41+D42</f>
        <v>8392725.4750309419</v>
      </c>
      <c r="E40" s="9">
        <f t="shared" si="0"/>
        <v>0.40690185301451226</v>
      </c>
    </row>
    <row r="41" spans="1:5" ht="22.5" customHeight="1" x14ac:dyDescent="0.25">
      <c r="A41" s="5">
        <v>1</v>
      </c>
      <c r="B41" s="10" t="s">
        <v>60</v>
      </c>
      <c r="C41" s="11">
        <v>13995134</v>
      </c>
      <c r="D41" s="11">
        <f>SUM([1]Thu!E15:E17,[1]Thu!E20:E22,[1]Thu!E25:E28,[1]Thu!E31:E33,[1]Thu!E35,[1]Thu!E37)*0.47</f>
        <v>3689576.9453151026</v>
      </c>
      <c r="E41" s="12">
        <f t="shared" si="0"/>
        <v>0.26363284162303147</v>
      </c>
    </row>
    <row r="42" spans="1:5" ht="27" customHeight="1" x14ac:dyDescent="0.25">
      <c r="A42" s="5">
        <v>2</v>
      </c>
      <c r="B42" s="10" t="s">
        <v>61</v>
      </c>
      <c r="C42" s="11">
        <v>6630787</v>
      </c>
      <c r="D42" s="11">
        <f>D13-D41/0.47</f>
        <v>4703148.5297158398</v>
      </c>
      <c r="E42" s="12">
        <f t="shared" si="0"/>
        <v>0.70928964083989421</v>
      </c>
    </row>
  </sheetData>
  <mergeCells count="8">
    <mergeCell ref="A1:B1"/>
    <mergeCell ref="A2:B2"/>
    <mergeCell ref="A5:E5"/>
    <mergeCell ref="A4:E4"/>
    <mergeCell ref="A9:A10"/>
    <mergeCell ref="B9:B10"/>
    <mergeCell ref="C9:C10"/>
    <mergeCell ref="D9:D10"/>
  </mergeCells>
  <printOptions horizontalCentered="1"/>
  <pageMargins left="0.45" right="0.45" top="0.75" bottom="0.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tabSelected="1" workbookViewId="0">
      <selection activeCell="H10" sqref="H10"/>
    </sheetView>
  </sheetViews>
  <sheetFormatPr defaultRowHeight="15" x14ac:dyDescent="0.25"/>
  <cols>
    <col min="1" max="1" width="6.5703125" customWidth="1"/>
    <col min="2" max="2" width="40.140625" customWidth="1"/>
    <col min="3" max="3" width="14.28515625" customWidth="1"/>
    <col min="4" max="4" width="15.42578125" customWidth="1"/>
    <col min="5" max="5" width="13.28515625" customWidth="1"/>
  </cols>
  <sheetData>
    <row r="1" spans="1:5" ht="16.5" x14ac:dyDescent="0.25">
      <c r="A1" s="17" t="s">
        <v>89</v>
      </c>
      <c r="B1" s="17"/>
      <c r="C1" s="3"/>
      <c r="D1" s="14"/>
      <c r="E1" s="15" t="s">
        <v>62</v>
      </c>
    </row>
    <row r="2" spans="1:5" ht="16.5" x14ac:dyDescent="0.25">
      <c r="A2" s="18" t="s">
        <v>90</v>
      </c>
      <c r="B2" s="18"/>
      <c r="C2" s="3"/>
      <c r="D2" s="3"/>
      <c r="E2" s="3"/>
    </row>
    <row r="3" spans="1:5" ht="15.75" x14ac:dyDescent="0.25">
      <c r="A3" s="1"/>
      <c r="B3" s="2"/>
      <c r="C3" s="3"/>
      <c r="D3" s="3"/>
      <c r="E3" s="3"/>
    </row>
    <row r="4" spans="1:5" ht="19.5" x14ac:dyDescent="0.25">
      <c r="A4" s="20" t="s">
        <v>91</v>
      </c>
      <c r="B4" s="20"/>
      <c r="C4" s="20"/>
      <c r="D4" s="20"/>
      <c r="E4" s="20"/>
    </row>
    <row r="5" spans="1:5" ht="15.75" x14ac:dyDescent="0.25">
      <c r="A5" s="19" t="s">
        <v>92</v>
      </c>
      <c r="B5" s="19"/>
      <c r="C5" s="19"/>
      <c r="D5" s="19"/>
      <c r="E5" s="19"/>
    </row>
    <row r="6" spans="1:5" ht="15.75" x14ac:dyDescent="0.25">
      <c r="A6" s="16"/>
      <c r="B6" s="16"/>
      <c r="C6" s="16"/>
      <c r="D6" s="16"/>
      <c r="E6" s="16"/>
    </row>
    <row r="7" spans="1:5" ht="15.75" x14ac:dyDescent="0.25">
      <c r="A7" s="16"/>
      <c r="B7" s="16"/>
      <c r="C7" s="16"/>
      <c r="D7" s="16"/>
      <c r="E7" s="16"/>
    </row>
    <row r="8" spans="1:5" ht="15.75" x14ac:dyDescent="0.25">
      <c r="A8" s="1"/>
      <c r="B8" s="3"/>
      <c r="C8" s="3"/>
      <c r="D8" s="3"/>
      <c r="E8" s="15" t="s">
        <v>2</v>
      </c>
    </row>
    <row r="9" spans="1:5" ht="81" customHeight="1" x14ac:dyDescent="0.25">
      <c r="A9" s="21" t="s">
        <v>3</v>
      </c>
      <c r="B9" s="21" t="s">
        <v>4</v>
      </c>
      <c r="C9" s="21" t="s">
        <v>5</v>
      </c>
      <c r="D9" s="21" t="s">
        <v>96</v>
      </c>
      <c r="E9" s="4" t="s">
        <v>97</v>
      </c>
    </row>
    <row r="10" spans="1:5" ht="42" customHeight="1" x14ac:dyDescent="0.25">
      <c r="A10" s="22"/>
      <c r="B10" s="22"/>
      <c r="C10" s="22"/>
      <c r="D10" s="22"/>
      <c r="E10" s="4" t="s">
        <v>5</v>
      </c>
    </row>
    <row r="11" spans="1:5" ht="15.75" x14ac:dyDescent="0.25">
      <c r="A11" s="5" t="s">
        <v>6</v>
      </c>
      <c r="B11" s="5" t="s">
        <v>7</v>
      </c>
      <c r="C11" s="5">
        <v>1</v>
      </c>
      <c r="D11" s="5">
        <v>2</v>
      </c>
      <c r="E11" s="5" t="s">
        <v>8</v>
      </c>
    </row>
    <row r="12" spans="1:5" ht="27" customHeight="1" x14ac:dyDescent="0.25">
      <c r="A12" s="6"/>
      <c r="B12" s="7" t="s">
        <v>63</v>
      </c>
      <c r="C12" s="8">
        <f>+C13+C34</f>
        <v>29106050</v>
      </c>
      <c r="D12" s="8">
        <f>+D13+D34</f>
        <v>6671000</v>
      </c>
      <c r="E12" s="9">
        <f>+IFERROR(D12/C12,"")</f>
        <v>0.22919633546977347</v>
      </c>
    </row>
    <row r="13" spans="1:5" ht="27" customHeight="1" x14ac:dyDescent="0.25">
      <c r="A13" s="6" t="s">
        <v>6</v>
      </c>
      <c r="B13" s="7" t="s">
        <v>64</v>
      </c>
      <c r="C13" s="8">
        <f>+C14+C18+C30+C31+C33+C32</f>
        <v>22212115</v>
      </c>
      <c r="D13" s="8">
        <f>+D14+D18+D30+D31+D33</f>
        <v>5471000</v>
      </c>
      <c r="E13" s="9">
        <f t="shared" ref="E13:E37" si="0">+IFERROR(D13/C13,"")</f>
        <v>0.24630702659337034</v>
      </c>
    </row>
    <row r="14" spans="1:5" ht="34.5" customHeight="1" x14ac:dyDescent="0.25">
      <c r="A14" s="6" t="s">
        <v>10</v>
      </c>
      <c r="B14" s="7" t="s">
        <v>65</v>
      </c>
      <c r="C14" s="8">
        <f>+[1]Chi!E13</f>
        <v>7471652</v>
      </c>
      <c r="D14" s="8">
        <f>+[1]Chi!H13</f>
        <v>2500000</v>
      </c>
      <c r="E14" s="9">
        <f t="shared" si="0"/>
        <v>0.33459802464033389</v>
      </c>
    </row>
    <row r="15" spans="1:5" ht="29.25" customHeight="1" x14ac:dyDescent="0.25">
      <c r="A15" s="5">
        <v>1</v>
      </c>
      <c r="B15" s="10" t="s">
        <v>66</v>
      </c>
      <c r="C15" s="11">
        <v>7246060</v>
      </c>
      <c r="D15" s="11">
        <f>+[1]Chi!H13</f>
        <v>2500000</v>
      </c>
      <c r="E15" s="12">
        <f t="shared" si="0"/>
        <v>0.34501508405947506</v>
      </c>
    </row>
    <row r="16" spans="1:5" ht="86.25" customHeight="1" x14ac:dyDescent="0.25">
      <c r="A16" s="13">
        <v>2</v>
      </c>
      <c r="B16" s="10" t="s">
        <v>67</v>
      </c>
      <c r="C16" s="11"/>
      <c r="D16" s="11"/>
      <c r="E16" s="12" t="str">
        <f t="shared" si="0"/>
        <v/>
      </c>
    </row>
    <row r="17" spans="1:5" ht="23.25" customHeight="1" x14ac:dyDescent="0.25">
      <c r="A17" s="5">
        <v>3</v>
      </c>
      <c r="B17" s="10" t="s">
        <v>68</v>
      </c>
      <c r="C17" s="11"/>
      <c r="D17" s="11"/>
      <c r="E17" s="12" t="str">
        <f t="shared" si="0"/>
        <v/>
      </c>
    </row>
    <row r="18" spans="1:5" ht="23.25" customHeight="1" x14ac:dyDescent="0.25">
      <c r="A18" s="6" t="s">
        <v>16</v>
      </c>
      <c r="B18" s="7" t="s">
        <v>21</v>
      </c>
      <c r="C18" s="8">
        <f>+[1]Chi!E24</f>
        <v>13498658</v>
      </c>
      <c r="D18" s="8">
        <f>+[1]Chi!H24</f>
        <v>2971000</v>
      </c>
      <c r="E18" s="9">
        <f t="shared" si="0"/>
        <v>0.22009595324216674</v>
      </c>
    </row>
    <row r="19" spans="1:5" ht="20.25" customHeight="1" x14ac:dyDescent="0.25">
      <c r="A19" s="5"/>
      <c r="B19" s="10" t="s">
        <v>69</v>
      </c>
      <c r="C19" s="11"/>
      <c r="D19" s="11"/>
      <c r="E19" s="12" t="str">
        <f t="shared" si="0"/>
        <v/>
      </c>
    </row>
    <row r="20" spans="1:5" ht="24.75" customHeight="1" x14ac:dyDescent="0.25">
      <c r="A20" s="5">
        <v>1</v>
      </c>
      <c r="B20" s="10" t="s">
        <v>70</v>
      </c>
      <c r="C20" s="11">
        <f>+[1]Chi!E26</f>
        <v>5356651</v>
      </c>
      <c r="D20" s="11">
        <f>+[1]Chi!H26</f>
        <v>1400000</v>
      </c>
      <c r="E20" s="12">
        <f t="shared" si="0"/>
        <v>0.26135732942093859</v>
      </c>
    </row>
    <row r="21" spans="1:5" ht="24.75" customHeight="1" x14ac:dyDescent="0.25">
      <c r="A21" s="5">
        <v>2</v>
      </c>
      <c r="B21" s="10" t="s">
        <v>71</v>
      </c>
      <c r="C21" s="11">
        <f>+[1]Chi!E28</f>
        <v>110694</v>
      </c>
      <c r="D21" s="11">
        <f>+[1]Chi!H28</f>
        <v>12000</v>
      </c>
      <c r="E21" s="12">
        <f t="shared" si="0"/>
        <v>0.10840695972681447</v>
      </c>
    </row>
    <row r="22" spans="1:5" ht="24.75" customHeight="1" x14ac:dyDescent="0.25">
      <c r="A22" s="5">
        <v>3</v>
      </c>
      <c r="B22" s="10" t="s">
        <v>72</v>
      </c>
      <c r="C22" s="11">
        <f>+[1]Chi!E27</f>
        <v>1209132</v>
      </c>
      <c r="D22" s="11">
        <f>+[1]Chi!H27</f>
        <v>130000</v>
      </c>
      <c r="E22" s="12">
        <f t="shared" si="0"/>
        <v>0.10751514309438506</v>
      </c>
    </row>
    <row r="23" spans="1:5" ht="24.75" customHeight="1" x14ac:dyDescent="0.25">
      <c r="A23" s="5">
        <v>4</v>
      </c>
      <c r="B23" s="10" t="s">
        <v>73</v>
      </c>
      <c r="C23" s="11">
        <f>+[1]Chi!E29</f>
        <v>164753</v>
      </c>
      <c r="D23" s="11">
        <f>+[1]Chi!H29</f>
        <v>38000</v>
      </c>
      <c r="E23" s="12">
        <f t="shared" si="0"/>
        <v>0.23064830382451307</v>
      </c>
    </row>
    <row r="24" spans="1:5" ht="24.75" customHeight="1" x14ac:dyDescent="0.25">
      <c r="A24" s="5">
        <v>5</v>
      </c>
      <c r="B24" s="10" t="s">
        <v>74</v>
      </c>
      <c r="C24" s="11">
        <f>+[1]Chi!E31</f>
        <v>32855</v>
      </c>
      <c r="D24" s="11">
        <f>+[1]Chi!H31</f>
        <v>4000</v>
      </c>
      <c r="E24" s="12">
        <f t="shared" si="0"/>
        <v>0.12174707046111703</v>
      </c>
    </row>
    <row r="25" spans="1:5" ht="24.75" customHeight="1" x14ac:dyDescent="0.25">
      <c r="A25" s="5">
        <v>6</v>
      </c>
      <c r="B25" s="10" t="s">
        <v>75</v>
      </c>
      <c r="C25" s="11">
        <f>+[1]Chi!E30</f>
        <v>125738</v>
      </c>
      <c r="D25" s="11">
        <f>+[1]Chi!H30</f>
        <v>31000</v>
      </c>
      <c r="E25" s="12">
        <f t="shared" si="0"/>
        <v>0.24654440185146892</v>
      </c>
    </row>
    <row r="26" spans="1:5" ht="24.75" customHeight="1" x14ac:dyDescent="0.25">
      <c r="A26" s="5">
        <v>7</v>
      </c>
      <c r="B26" s="10" t="s">
        <v>76</v>
      </c>
      <c r="C26" s="11">
        <f>+[1]Chi!E34</f>
        <v>761097</v>
      </c>
      <c r="D26" s="11">
        <f>+[1]Chi!H34</f>
        <v>102000</v>
      </c>
      <c r="E26" s="12">
        <f t="shared" si="0"/>
        <v>0.13401708323643372</v>
      </c>
    </row>
    <row r="27" spans="1:5" ht="24.75" customHeight="1" x14ac:dyDescent="0.25">
      <c r="A27" s="5">
        <v>8</v>
      </c>
      <c r="B27" s="10" t="s">
        <v>77</v>
      </c>
      <c r="C27" s="11">
        <f>+[1]Chi!E33</f>
        <v>1706115</v>
      </c>
      <c r="D27" s="11">
        <f>+[1]Chi!H33</f>
        <v>230000</v>
      </c>
      <c r="E27" s="12">
        <f t="shared" si="0"/>
        <v>0.13480920102103316</v>
      </c>
    </row>
    <row r="28" spans="1:5" ht="35.25" customHeight="1" x14ac:dyDescent="0.25">
      <c r="A28" s="5">
        <v>9</v>
      </c>
      <c r="B28" s="10" t="s">
        <v>78</v>
      </c>
      <c r="C28" s="11">
        <f>+[1]Chi!E35</f>
        <v>2012961</v>
      </c>
      <c r="D28" s="11">
        <f>+[1]Chi!H35</f>
        <v>480000</v>
      </c>
      <c r="E28" s="12">
        <f t="shared" si="0"/>
        <v>0.23845469435324379</v>
      </c>
    </row>
    <row r="29" spans="1:5" ht="24.75" customHeight="1" x14ac:dyDescent="0.25">
      <c r="A29" s="5">
        <v>10</v>
      </c>
      <c r="B29" s="10" t="s">
        <v>79</v>
      </c>
      <c r="C29" s="11">
        <f>+[1]Chi!E32</f>
        <v>1029583</v>
      </c>
      <c r="D29" s="11">
        <f>+[1]Chi!H32</f>
        <v>350000</v>
      </c>
      <c r="E29" s="12">
        <f t="shared" si="0"/>
        <v>0.33994345283478844</v>
      </c>
    </row>
    <row r="30" spans="1:5" ht="24" customHeight="1" x14ac:dyDescent="0.25">
      <c r="A30" s="6" t="s">
        <v>51</v>
      </c>
      <c r="B30" s="7" t="s">
        <v>80</v>
      </c>
      <c r="C30" s="8">
        <f>+[1]Chi!E40</f>
        <v>3500</v>
      </c>
      <c r="D30" s="8">
        <f>+[1]Chi!H40</f>
        <v>0</v>
      </c>
      <c r="E30" s="9">
        <f t="shared" si="0"/>
        <v>0</v>
      </c>
    </row>
    <row r="31" spans="1:5" ht="24" customHeight="1" x14ac:dyDescent="0.25">
      <c r="A31" s="6" t="s">
        <v>58</v>
      </c>
      <c r="B31" s="7" t="s">
        <v>81</v>
      </c>
      <c r="C31" s="8">
        <f>+[1]Chi!E39</f>
        <v>2910</v>
      </c>
      <c r="D31" s="8">
        <f>+[1]Chi!H39</f>
        <v>0</v>
      </c>
      <c r="E31" s="9">
        <f t="shared" si="0"/>
        <v>0</v>
      </c>
    </row>
    <row r="32" spans="1:5" ht="24" customHeight="1" x14ac:dyDescent="0.25">
      <c r="A32" s="6" t="s">
        <v>82</v>
      </c>
      <c r="B32" s="7" t="s">
        <v>24</v>
      </c>
      <c r="C32" s="8">
        <f>+[1]Chi!E38</f>
        <v>450000</v>
      </c>
      <c r="D32" s="8">
        <f>+[1]Chi!H38</f>
        <v>0</v>
      </c>
      <c r="E32" s="9">
        <f t="shared" si="0"/>
        <v>0</v>
      </c>
    </row>
    <row r="33" spans="1:5" ht="23.25" customHeight="1" x14ac:dyDescent="0.25">
      <c r="A33" s="6" t="s">
        <v>83</v>
      </c>
      <c r="B33" s="7" t="s">
        <v>84</v>
      </c>
      <c r="C33" s="8">
        <f>+[1]Chi!E37</f>
        <v>785395</v>
      </c>
      <c r="D33" s="8">
        <f>+[1]Chi!H37</f>
        <v>0</v>
      </c>
      <c r="E33" s="9">
        <f t="shared" si="0"/>
        <v>0</v>
      </c>
    </row>
    <row r="34" spans="1:5" ht="38.25" customHeight="1" x14ac:dyDescent="0.25">
      <c r="A34" s="6" t="s">
        <v>7</v>
      </c>
      <c r="B34" s="7" t="s">
        <v>85</v>
      </c>
      <c r="C34" s="8">
        <f>SUM(C35:C37)</f>
        <v>6893935</v>
      </c>
      <c r="D34" s="8">
        <f>SUM(D35:D37)</f>
        <v>1200000</v>
      </c>
      <c r="E34" s="9">
        <f t="shared" si="0"/>
        <v>0.17406604500912759</v>
      </c>
    </row>
    <row r="35" spans="1:5" ht="27" customHeight="1" x14ac:dyDescent="0.25">
      <c r="A35" s="5">
        <v>1</v>
      </c>
      <c r="B35" s="10" t="s">
        <v>86</v>
      </c>
      <c r="C35" s="11"/>
      <c r="D35" s="11"/>
      <c r="E35" s="12" t="str">
        <f t="shared" si="0"/>
        <v/>
      </c>
    </row>
    <row r="36" spans="1:5" ht="36" customHeight="1" x14ac:dyDescent="0.25">
      <c r="A36" s="5">
        <v>1</v>
      </c>
      <c r="B36" s="10" t="s">
        <v>87</v>
      </c>
      <c r="C36" s="11">
        <f>+[1]Chi!E42</f>
        <v>6893935</v>
      </c>
      <c r="D36" s="11">
        <f>+[1]Chi!H42</f>
        <v>1200000</v>
      </c>
      <c r="E36" s="12">
        <f t="shared" si="0"/>
        <v>0.17406604500912759</v>
      </c>
    </row>
    <row r="37" spans="1:5" ht="37.5" customHeight="1" x14ac:dyDescent="0.25">
      <c r="A37" s="5">
        <v>2</v>
      </c>
      <c r="B37" s="10" t="s">
        <v>88</v>
      </c>
      <c r="C37" s="11">
        <f>+[1]Chi!E48</f>
        <v>0</v>
      </c>
      <c r="D37" s="11">
        <f>+[1]Chi!AF42</f>
        <v>0</v>
      </c>
      <c r="E37" s="12" t="str">
        <f t="shared" si="0"/>
        <v/>
      </c>
    </row>
  </sheetData>
  <mergeCells count="8">
    <mergeCell ref="A1:B1"/>
    <mergeCell ref="A2:B2"/>
    <mergeCell ref="A5:E5"/>
    <mergeCell ref="A4:E4"/>
    <mergeCell ref="A9:A10"/>
    <mergeCell ref="B9:B10"/>
    <mergeCell ref="C9:C10"/>
    <mergeCell ref="D9:D10"/>
  </mergeCells>
  <printOptions horizontalCentered="1"/>
  <pageMargins left="0.45" right="0.45" top="0.75" bottom="0.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bab956b1f44ef9d173162e10f4b27789">
  <xsd:schema xmlns:xsd="http://www.w3.org/2001/XMLSchema" xmlns:xs="http://www.w3.org/2001/XMLSchema" xmlns:p="http://schemas.microsoft.com/office/2006/metadata/properties" targetNamespace="http://schemas.microsoft.com/office/2006/metadata/properties" ma:root="true" ma:fieldsID="16eaa9825d2fedb5a83ac41ebe86c43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4A705B7-7573-48C1-B240-1FDF61558EAC}"/>
</file>

<file path=customXml/itemProps2.xml><?xml version="1.0" encoding="utf-8"?>
<ds:datastoreItem xmlns:ds="http://schemas.openxmlformats.org/officeDocument/2006/customXml" ds:itemID="{E44B063F-54F9-479D-BFB7-756CD0464C83}"/>
</file>

<file path=customXml/itemProps3.xml><?xml version="1.0" encoding="utf-8"?>
<ds:datastoreItem xmlns:ds="http://schemas.openxmlformats.org/officeDocument/2006/customXml" ds:itemID="{6B0A50C4-DC3B-4CD8-BC41-2ABB6DBC401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TH-2020-Q1-B59-TT343-75</vt:lpstr>
      <vt:lpstr>TH-2020-Q1-B60-TT343-75</vt:lpstr>
      <vt:lpstr>TH-2020-Q1-B61-TT343-75</vt:lpstr>
      <vt:lpstr>'TH-2020-Q1-B60-TT343-75'!Print_Titles</vt:lpstr>
      <vt:lpstr>'TH-2020-Q1-B61-TT343-75'!Print_Titles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Thi Hong Nhung</dc:creator>
  <cp:lastModifiedBy>Nguyen Thi Hong Nhung</cp:lastModifiedBy>
  <cp:lastPrinted>2020-04-07T04:12:32Z</cp:lastPrinted>
  <dcterms:created xsi:type="dcterms:W3CDTF">2020-04-06T08:57:10Z</dcterms:created>
  <dcterms:modified xsi:type="dcterms:W3CDTF">2020-04-07T04:18:39Z</dcterms:modified>
</cp:coreProperties>
</file>